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0" windowWidth="18180" windowHeight="7920" activeTab="4"/>
  </bookViews>
  <sheets>
    <sheet name="1260 søer Hebbelstrup forsøg" sheetId="1" r:id="rId1"/>
    <sheet name="1260 søer med 2,5 dødfødte" sheetId="2" r:id="rId2"/>
    <sheet name="932 søer 7 kg prod=break even" sheetId="3" r:id="rId3"/>
    <sheet name="749 søer 30 kg prod=break even" sheetId="4" r:id="rId4"/>
    <sheet name="527 søer m slgt svin=break even" sheetId="5" r:id="rId5"/>
  </sheets>
  <calcPr calcId="145621"/>
</workbook>
</file>

<file path=xl/calcChain.xml><?xml version="1.0" encoding="utf-8"?>
<calcChain xmlns="http://schemas.openxmlformats.org/spreadsheetml/2006/main">
  <c r="J17" i="5" l="1"/>
  <c r="L17" i="5" s="1"/>
  <c r="D12" i="5"/>
  <c r="D10" i="5"/>
  <c r="D5" i="5"/>
  <c r="G4" i="5"/>
  <c r="H4" i="5" s="1"/>
  <c r="D4" i="5"/>
  <c r="D3" i="5"/>
  <c r="J17" i="4"/>
  <c r="L17" i="4" s="1"/>
  <c r="D12" i="4"/>
  <c r="D10" i="4"/>
  <c r="D5" i="4"/>
  <c r="G4" i="4"/>
  <c r="H4" i="4" s="1"/>
  <c r="D4" i="4"/>
  <c r="D3" i="4"/>
  <c r="J17" i="3"/>
  <c r="L17" i="3" s="1"/>
  <c r="D12" i="3"/>
  <c r="D10" i="3"/>
  <c r="D5" i="3"/>
  <c r="G4" i="3"/>
  <c r="H4" i="3" s="1"/>
  <c r="D4" i="3"/>
  <c r="D3" i="3"/>
  <c r="J17" i="2"/>
  <c r="L17" i="2" s="1"/>
  <c r="D12" i="2"/>
  <c r="D10" i="2"/>
  <c r="D5" i="2"/>
  <c r="G4" i="2"/>
  <c r="H4" i="2" s="1"/>
  <c r="D4" i="2"/>
  <c r="D3" i="2"/>
  <c r="L17" i="1"/>
  <c r="J17" i="1"/>
  <c r="D12" i="1"/>
  <c r="D10" i="1"/>
  <c r="D5" i="1"/>
  <c r="D4" i="1"/>
  <c r="D3" i="1"/>
  <c r="G4" i="1"/>
  <c r="G6" i="1" s="1"/>
  <c r="G5" i="5" l="1"/>
  <c r="G8" i="5" s="1"/>
  <c r="G10" i="5" s="1"/>
  <c r="G12" i="5" s="1"/>
  <c r="H5" i="5"/>
  <c r="H8" i="5" s="1"/>
  <c r="G6" i="5"/>
  <c r="H6" i="5"/>
  <c r="H10" i="5"/>
  <c r="H5" i="2"/>
  <c r="G5" i="2"/>
  <c r="G8" i="2" s="1"/>
  <c r="G10" i="2" s="1"/>
  <c r="G12" i="2" s="1"/>
  <c r="G6" i="2"/>
  <c r="H6" i="2"/>
  <c r="G5" i="4"/>
  <c r="G8" i="4" s="1"/>
  <c r="G10" i="4" s="1"/>
  <c r="G12" i="4" s="1"/>
  <c r="H5" i="4"/>
  <c r="H8" i="4" s="1"/>
  <c r="H10" i="4" s="1"/>
  <c r="G6" i="4"/>
  <c r="H6" i="4"/>
  <c r="H5" i="3"/>
  <c r="G5" i="3"/>
  <c r="G8" i="3" s="1"/>
  <c r="G10" i="3" s="1"/>
  <c r="G12" i="3" s="1"/>
  <c r="G6" i="3"/>
  <c r="H6" i="3"/>
  <c r="J5" i="2"/>
  <c r="H8" i="2"/>
  <c r="J8" i="2" s="1"/>
  <c r="N8" i="2" s="1"/>
  <c r="H10" i="2"/>
  <c r="J10" i="2" s="1"/>
  <c r="N10" i="2" s="1"/>
  <c r="H12" i="2"/>
  <c r="J12" i="2" s="1"/>
  <c r="N12" i="2" s="1"/>
  <c r="N17" i="2" s="1"/>
  <c r="H5" i="1"/>
  <c r="H4" i="1"/>
  <c r="H8" i="1"/>
  <c r="H10" i="1" s="1"/>
  <c r="H12" i="1" s="1"/>
  <c r="H6" i="1"/>
  <c r="J6" i="1" s="1"/>
  <c r="G5" i="1"/>
  <c r="G8" i="1" s="1"/>
  <c r="G10" i="1" s="1"/>
  <c r="G12" i="1" s="1"/>
  <c r="J5" i="5" l="1"/>
  <c r="J8" i="5"/>
  <c r="N8" i="5" s="1"/>
  <c r="J6" i="5"/>
  <c r="J10" i="5"/>
  <c r="H12" i="5"/>
  <c r="J12" i="5" s="1"/>
  <c r="J6" i="2"/>
  <c r="J5" i="3"/>
  <c r="H8" i="3"/>
  <c r="J8" i="3" s="1"/>
  <c r="N8" i="3" s="1"/>
  <c r="J6" i="4"/>
  <c r="J5" i="4"/>
  <c r="J8" i="4"/>
  <c r="N8" i="4" s="1"/>
  <c r="J10" i="4"/>
  <c r="N10" i="4" s="1"/>
  <c r="H12" i="4"/>
  <c r="J12" i="4" s="1"/>
  <c r="N12" i="4" s="1"/>
  <c r="N17" i="4" s="1"/>
  <c r="H10" i="3"/>
  <c r="J6" i="3"/>
  <c r="J12" i="1"/>
  <c r="J8" i="1"/>
  <c r="N8" i="1" s="1"/>
  <c r="J10" i="1"/>
  <c r="N10" i="1" s="1"/>
  <c r="J5" i="1"/>
  <c r="N10" i="5" l="1"/>
  <c r="N12" i="5" s="1"/>
  <c r="N17" i="5" s="1"/>
  <c r="J10" i="3"/>
  <c r="N10" i="3" s="1"/>
  <c r="H12" i="3"/>
  <c r="J12" i="3" s="1"/>
  <c r="N12" i="3" s="1"/>
  <c r="N17" i="3" s="1"/>
  <c r="N12" i="1"/>
  <c r="N17" i="1" s="1"/>
</calcChain>
</file>

<file path=xl/sharedStrings.xml><?xml version="1.0" encoding="utf-8"?>
<sst xmlns="http://schemas.openxmlformats.org/spreadsheetml/2006/main" count="170" uniqueCount="28">
  <si>
    <t>Søer</t>
  </si>
  <si>
    <t>Kuld pr årsso</t>
  </si>
  <si>
    <t>Faringer</t>
  </si>
  <si>
    <t>Levendefødte pr kuld</t>
  </si>
  <si>
    <t>Dødfødte pr. kuld</t>
  </si>
  <si>
    <t>Levendefødte i alt</t>
  </si>
  <si>
    <t>Dødfødte i alt</t>
  </si>
  <si>
    <t>Nu</t>
  </si>
  <si>
    <t>Forbedring</t>
  </si>
  <si>
    <t>% Dødlighed i farestald</t>
  </si>
  <si>
    <t xml:space="preserve">Fravænnede grise </t>
  </si>
  <si>
    <t>% døde 7 til 30 kg</t>
  </si>
  <si>
    <t>Producerede 30 kg grise</t>
  </si>
  <si>
    <t>DB pr gris</t>
  </si>
  <si>
    <t>DB sum</t>
  </si>
  <si>
    <t>% døde 30 til 100 kg</t>
  </si>
  <si>
    <t>Producerede slagtesvin</t>
  </si>
  <si>
    <t>Med LISA</t>
  </si>
  <si>
    <t>Produktionsdata</t>
  </si>
  <si>
    <t>Resultater</t>
  </si>
  <si>
    <t>Tidsforbrug</t>
  </si>
  <si>
    <t>Omkostninger</t>
  </si>
  <si>
    <t>Aflønning pr. time</t>
  </si>
  <si>
    <t>Timer pr. år</t>
  </si>
  <si>
    <t>Omk. Pr år</t>
  </si>
  <si>
    <t>DB total</t>
  </si>
  <si>
    <t>Ekstra timer pr. døgn</t>
  </si>
  <si>
    <t>Dage/uge m. døgnovervågning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</si>
</sst>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.&quot;\ 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0" fontId="0" fillId="4" borderId="0" xfId="0" applyFill="1"/>
    <xf numFmtId="1" fontId="0" fillId="4" borderId="0" xfId="0" applyNumberFormat="1" applyFill="1"/>
    <xf numFmtId="1" fontId="0" fillId="2" borderId="0" xfId="0" applyNumberFormat="1" applyFill="1"/>
    <xf numFmtId="164" fontId="0" fillId="4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left"/>
    </xf>
    <xf numFmtId="164" fontId="0" fillId="4" borderId="1" xfId="0" applyNumberFormat="1" applyFill="1" applyBorder="1"/>
    <xf numFmtId="0" fontId="1" fillId="3" borderId="0" xfId="0" applyFont="1" applyFill="1"/>
    <xf numFmtId="164" fontId="1" fillId="4" borderId="1" xfId="0" applyNumberFormat="1" applyFont="1" applyFill="1" applyBorder="1"/>
    <xf numFmtId="0" fontId="0" fillId="2" borderId="0" xfId="0" applyFill="1" applyAlignment="1"/>
    <xf numFmtId="0" fontId="1" fillId="4" borderId="0" xfId="0" applyFont="1" applyFill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104775</xdr:rowOff>
    </xdr:from>
    <xdr:to>
      <xdr:col>2</xdr:col>
      <xdr:colOff>228600</xdr:colOff>
      <xdr:row>0</xdr:row>
      <xdr:rowOff>485775</xdr:rowOff>
    </xdr:to>
    <xdr:pic>
      <xdr:nvPicPr>
        <xdr:cNvPr id="6" name="Billed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04775"/>
          <a:ext cx="1924050" cy="381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276225</xdr:colOff>
      <xdr:row>0</xdr:row>
      <xdr:rowOff>19050</xdr:rowOff>
    </xdr:from>
    <xdr:to>
      <xdr:col>13</xdr:col>
      <xdr:colOff>794004</xdr:colOff>
      <xdr:row>0</xdr:row>
      <xdr:rowOff>488442</xdr:rowOff>
    </xdr:to>
    <xdr:pic>
      <xdr:nvPicPr>
        <xdr:cNvPr id="8" name="Billed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9050"/>
          <a:ext cx="1365504" cy="469392"/>
        </a:xfrm>
        <a:prstGeom prst="rect">
          <a:avLst/>
        </a:prstGeom>
      </xdr:spPr>
    </xdr:pic>
    <xdr:clientData/>
  </xdr:twoCellAnchor>
  <xdr:oneCellAnchor>
    <xdr:from>
      <xdr:col>4</xdr:col>
      <xdr:colOff>47625</xdr:colOff>
      <xdr:row>0</xdr:row>
      <xdr:rowOff>0</xdr:rowOff>
    </xdr:from>
    <xdr:ext cx="2126993" cy="718466"/>
    <xdr:sp macro="" textlink="">
      <xdr:nvSpPr>
        <xdr:cNvPr id="9" name="Tekstboks 8"/>
        <xdr:cNvSpPr txBox="1"/>
      </xdr:nvSpPr>
      <xdr:spPr>
        <a:xfrm>
          <a:off x="3552825" y="0"/>
          <a:ext cx="2126993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4000" b="1"/>
            <a:t>LifeSaver</a:t>
          </a:r>
        </a:p>
      </xdr:txBody>
    </xdr:sp>
    <xdr:clientData/>
  </xdr:oneCellAnchor>
  <xdr:twoCellAnchor editAs="oneCell">
    <xdr:from>
      <xdr:col>9</xdr:col>
      <xdr:colOff>9525</xdr:colOff>
      <xdr:row>0</xdr:row>
      <xdr:rowOff>134431</xdr:rowOff>
    </xdr:from>
    <xdr:to>
      <xdr:col>9</xdr:col>
      <xdr:colOff>219075</xdr:colOff>
      <xdr:row>0</xdr:row>
      <xdr:rowOff>504825</xdr:rowOff>
    </xdr:to>
    <xdr:pic>
      <xdr:nvPicPr>
        <xdr:cNvPr id="10" name="Billede 9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134431"/>
          <a:ext cx="209550" cy="37039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133350</xdr:rowOff>
    </xdr:from>
    <xdr:to>
      <xdr:col>3</xdr:col>
      <xdr:colOff>209550</xdr:colOff>
      <xdr:row>0</xdr:row>
      <xdr:rowOff>503744</xdr:rowOff>
    </xdr:to>
    <xdr:pic>
      <xdr:nvPicPr>
        <xdr:cNvPr id="12" name="Billede 11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133350"/>
          <a:ext cx="209550" cy="370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2</xdr:col>
      <xdr:colOff>219075</xdr:colOff>
      <xdr:row>0</xdr:row>
      <xdr:rowOff>476250</xdr:rowOff>
    </xdr:to>
    <xdr:pic>
      <xdr:nvPicPr>
        <xdr:cNvPr id="6" name="Billed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5250"/>
          <a:ext cx="1924050" cy="381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266700</xdr:colOff>
      <xdr:row>0</xdr:row>
      <xdr:rowOff>9525</xdr:rowOff>
    </xdr:from>
    <xdr:to>
      <xdr:col>13</xdr:col>
      <xdr:colOff>784479</xdr:colOff>
      <xdr:row>0</xdr:row>
      <xdr:rowOff>478917</xdr:rowOff>
    </xdr:to>
    <xdr:pic>
      <xdr:nvPicPr>
        <xdr:cNvPr id="7" name="Billed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9525"/>
          <a:ext cx="1365504" cy="469392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0</xdr:row>
      <xdr:rowOff>105856</xdr:rowOff>
    </xdr:from>
    <xdr:to>
      <xdr:col>9</xdr:col>
      <xdr:colOff>247650</xdr:colOff>
      <xdr:row>0</xdr:row>
      <xdr:rowOff>476250</xdr:rowOff>
    </xdr:to>
    <xdr:pic>
      <xdr:nvPicPr>
        <xdr:cNvPr id="8" name="Billede 7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05856"/>
          <a:ext cx="209550" cy="370394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0</xdr:row>
      <xdr:rowOff>104775</xdr:rowOff>
    </xdr:from>
    <xdr:to>
      <xdr:col>3</xdr:col>
      <xdr:colOff>238125</xdr:colOff>
      <xdr:row>0</xdr:row>
      <xdr:rowOff>475169</xdr:rowOff>
    </xdr:to>
    <xdr:pic>
      <xdr:nvPicPr>
        <xdr:cNvPr id="9" name="Billede 8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104775"/>
          <a:ext cx="209550" cy="370394"/>
        </a:xfrm>
        <a:prstGeom prst="rect">
          <a:avLst/>
        </a:prstGeom>
      </xdr:spPr>
    </xdr:pic>
    <xdr:clientData/>
  </xdr:twoCellAnchor>
  <xdr:oneCellAnchor>
    <xdr:from>
      <xdr:col>4</xdr:col>
      <xdr:colOff>171450</xdr:colOff>
      <xdr:row>0</xdr:row>
      <xdr:rowOff>0</xdr:rowOff>
    </xdr:from>
    <xdr:ext cx="2126993" cy="718466"/>
    <xdr:sp macro="" textlink="">
      <xdr:nvSpPr>
        <xdr:cNvPr id="10" name="Tekstboks 9"/>
        <xdr:cNvSpPr txBox="1"/>
      </xdr:nvSpPr>
      <xdr:spPr>
        <a:xfrm>
          <a:off x="3676650" y="0"/>
          <a:ext cx="2126993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4000" b="1"/>
            <a:t>LifeSaver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2</xdr:col>
      <xdr:colOff>228600</xdr:colOff>
      <xdr:row>0</xdr:row>
      <xdr:rowOff>466725</xdr:rowOff>
    </xdr:to>
    <xdr:pic>
      <xdr:nvPicPr>
        <xdr:cNvPr id="8" name="Billed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85725"/>
          <a:ext cx="1924050" cy="381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276225</xdr:colOff>
      <xdr:row>0</xdr:row>
      <xdr:rowOff>19050</xdr:rowOff>
    </xdr:from>
    <xdr:to>
      <xdr:col>13</xdr:col>
      <xdr:colOff>794004</xdr:colOff>
      <xdr:row>0</xdr:row>
      <xdr:rowOff>488442</xdr:rowOff>
    </xdr:to>
    <xdr:pic>
      <xdr:nvPicPr>
        <xdr:cNvPr id="9" name="Billed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9050"/>
          <a:ext cx="1365504" cy="469392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0</xdr:row>
      <xdr:rowOff>105856</xdr:rowOff>
    </xdr:from>
    <xdr:to>
      <xdr:col>9</xdr:col>
      <xdr:colOff>266700</xdr:colOff>
      <xdr:row>0</xdr:row>
      <xdr:rowOff>476250</xdr:rowOff>
    </xdr:to>
    <xdr:pic>
      <xdr:nvPicPr>
        <xdr:cNvPr id="10" name="Billede 9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105856"/>
          <a:ext cx="209550" cy="370394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0</xdr:row>
      <xdr:rowOff>104775</xdr:rowOff>
    </xdr:from>
    <xdr:to>
      <xdr:col>3</xdr:col>
      <xdr:colOff>257175</xdr:colOff>
      <xdr:row>0</xdr:row>
      <xdr:rowOff>475169</xdr:rowOff>
    </xdr:to>
    <xdr:pic>
      <xdr:nvPicPr>
        <xdr:cNvPr id="11" name="Billede 10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104775"/>
          <a:ext cx="209550" cy="370394"/>
        </a:xfrm>
        <a:prstGeom prst="rect">
          <a:avLst/>
        </a:prstGeom>
      </xdr:spPr>
    </xdr:pic>
    <xdr:clientData/>
  </xdr:twoCellAnchor>
  <xdr:oneCellAnchor>
    <xdr:from>
      <xdr:col>5</xdr:col>
      <xdr:colOff>9525</xdr:colOff>
      <xdr:row>0</xdr:row>
      <xdr:rowOff>0</xdr:rowOff>
    </xdr:from>
    <xdr:ext cx="2126993" cy="718466"/>
    <xdr:sp macro="" textlink="">
      <xdr:nvSpPr>
        <xdr:cNvPr id="12" name="Tekstboks 11"/>
        <xdr:cNvSpPr txBox="1"/>
      </xdr:nvSpPr>
      <xdr:spPr>
        <a:xfrm>
          <a:off x="3695700" y="0"/>
          <a:ext cx="2126993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4000" b="1"/>
            <a:t>LifeSaver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2</xdr:col>
      <xdr:colOff>238125</xdr:colOff>
      <xdr:row>0</xdr:row>
      <xdr:rowOff>476250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5250"/>
          <a:ext cx="1924050" cy="381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285750</xdr:colOff>
      <xdr:row>0</xdr:row>
      <xdr:rowOff>19050</xdr:rowOff>
    </xdr:from>
    <xdr:to>
      <xdr:col>13</xdr:col>
      <xdr:colOff>803529</xdr:colOff>
      <xdr:row>0</xdr:row>
      <xdr:rowOff>488442</xdr:rowOff>
    </xdr:to>
    <xdr:pic>
      <xdr:nvPicPr>
        <xdr:cNvPr id="5" name="Billed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19050"/>
          <a:ext cx="1365504" cy="469392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0</xdr:row>
      <xdr:rowOff>105856</xdr:rowOff>
    </xdr:from>
    <xdr:to>
      <xdr:col>9</xdr:col>
      <xdr:colOff>247650</xdr:colOff>
      <xdr:row>0</xdr:row>
      <xdr:rowOff>476250</xdr:rowOff>
    </xdr:to>
    <xdr:pic>
      <xdr:nvPicPr>
        <xdr:cNvPr id="9" name="Billede 8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05856"/>
          <a:ext cx="209550" cy="370394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0</xdr:row>
      <xdr:rowOff>104775</xdr:rowOff>
    </xdr:from>
    <xdr:to>
      <xdr:col>3</xdr:col>
      <xdr:colOff>238125</xdr:colOff>
      <xdr:row>0</xdr:row>
      <xdr:rowOff>475169</xdr:rowOff>
    </xdr:to>
    <xdr:pic>
      <xdr:nvPicPr>
        <xdr:cNvPr id="10" name="Billede 9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104775"/>
          <a:ext cx="209550" cy="370394"/>
        </a:xfrm>
        <a:prstGeom prst="rect">
          <a:avLst/>
        </a:prstGeom>
      </xdr:spPr>
    </xdr:pic>
    <xdr:clientData/>
  </xdr:twoCellAnchor>
  <xdr:oneCellAnchor>
    <xdr:from>
      <xdr:col>4</xdr:col>
      <xdr:colOff>171450</xdr:colOff>
      <xdr:row>0</xdr:row>
      <xdr:rowOff>0</xdr:rowOff>
    </xdr:from>
    <xdr:ext cx="2126993" cy="718466"/>
    <xdr:sp macro="" textlink="">
      <xdr:nvSpPr>
        <xdr:cNvPr id="11" name="Tekstboks 10"/>
        <xdr:cNvSpPr txBox="1"/>
      </xdr:nvSpPr>
      <xdr:spPr>
        <a:xfrm>
          <a:off x="3676650" y="0"/>
          <a:ext cx="2126993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4000" b="1"/>
            <a:t>LifeSaver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2</xdr:col>
      <xdr:colOff>238125</xdr:colOff>
      <xdr:row>0</xdr:row>
      <xdr:rowOff>476250</xdr:rowOff>
    </xdr:to>
    <xdr:pic>
      <xdr:nvPicPr>
        <xdr:cNvPr id="6" name="Billed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5250"/>
          <a:ext cx="1924050" cy="381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285750</xdr:colOff>
      <xdr:row>0</xdr:row>
      <xdr:rowOff>19050</xdr:rowOff>
    </xdr:from>
    <xdr:to>
      <xdr:col>13</xdr:col>
      <xdr:colOff>803529</xdr:colOff>
      <xdr:row>0</xdr:row>
      <xdr:rowOff>488442</xdr:rowOff>
    </xdr:to>
    <xdr:pic>
      <xdr:nvPicPr>
        <xdr:cNvPr id="7" name="Billed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19050"/>
          <a:ext cx="1365504" cy="469392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0</xdr:row>
      <xdr:rowOff>105856</xdr:rowOff>
    </xdr:from>
    <xdr:to>
      <xdr:col>9</xdr:col>
      <xdr:colOff>257175</xdr:colOff>
      <xdr:row>0</xdr:row>
      <xdr:rowOff>476250</xdr:rowOff>
    </xdr:to>
    <xdr:pic>
      <xdr:nvPicPr>
        <xdr:cNvPr id="8" name="Billede 7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105856"/>
          <a:ext cx="209550" cy="370394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0</xdr:row>
      <xdr:rowOff>104775</xdr:rowOff>
    </xdr:from>
    <xdr:to>
      <xdr:col>3</xdr:col>
      <xdr:colOff>247650</xdr:colOff>
      <xdr:row>0</xdr:row>
      <xdr:rowOff>475169</xdr:rowOff>
    </xdr:to>
    <xdr:pic>
      <xdr:nvPicPr>
        <xdr:cNvPr id="9" name="Billede 8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104775"/>
          <a:ext cx="209550" cy="370394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0</xdr:row>
      <xdr:rowOff>0</xdr:rowOff>
    </xdr:from>
    <xdr:ext cx="2126993" cy="718466"/>
    <xdr:sp macro="" textlink="">
      <xdr:nvSpPr>
        <xdr:cNvPr id="10" name="Tekstboks 9"/>
        <xdr:cNvSpPr txBox="1"/>
      </xdr:nvSpPr>
      <xdr:spPr>
        <a:xfrm>
          <a:off x="3686175" y="0"/>
          <a:ext cx="2126993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4000" b="1"/>
            <a:t>LifeSaver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G24" sqref="G24"/>
    </sheetView>
  </sheetViews>
  <sheetFormatPr defaultRowHeight="15" x14ac:dyDescent="0.25"/>
  <cols>
    <col min="1" max="1" width="8.7109375" customWidth="1"/>
    <col min="2" max="2" width="25.5703125" customWidth="1"/>
    <col min="5" max="5" width="2.7109375" customWidth="1"/>
    <col min="6" max="6" width="20.28515625" customWidth="1"/>
    <col min="9" max="9" width="2.7109375" customWidth="1"/>
    <col min="10" max="10" width="11" customWidth="1"/>
    <col min="11" max="11" width="2.7109375" customWidth="1"/>
    <col min="12" max="12" width="10" customWidth="1"/>
    <col min="13" max="13" width="2.7109375" customWidth="1"/>
    <col min="14" max="14" width="12.140625" customWidth="1"/>
    <col min="15" max="15" width="8.7109375" customWidth="1"/>
  </cols>
  <sheetData>
    <row r="1" spans="1:15" ht="4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4.45" x14ac:dyDescent="0.3">
      <c r="A2" s="3"/>
      <c r="B2" s="14" t="s">
        <v>18</v>
      </c>
      <c r="C2" s="13" t="s">
        <v>7</v>
      </c>
      <c r="D2" s="12" t="s">
        <v>17</v>
      </c>
      <c r="E2" s="3"/>
      <c r="F2" s="14" t="s">
        <v>19</v>
      </c>
      <c r="G2" s="13" t="s">
        <v>7</v>
      </c>
      <c r="H2" s="12" t="s">
        <v>17</v>
      </c>
      <c r="I2" s="3"/>
      <c r="J2" s="12" t="s">
        <v>8</v>
      </c>
      <c r="K2" s="3"/>
      <c r="L2" s="12" t="s">
        <v>13</v>
      </c>
      <c r="M2" s="3"/>
      <c r="N2" s="12" t="s">
        <v>14</v>
      </c>
      <c r="O2" s="3"/>
    </row>
    <row r="3" spans="1:15" x14ac:dyDescent="0.25">
      <c r="A3" s="1"/>
      <c r="B3" s="4" t="s">
        <v>0</v>
      </c>
      <c r="C3">
        <v>1260</v>
      </c>
      <c r="D3" s="6">
        <f>C3</f>
        <v>1260</v>
      </c>
      <c r="E3" s="1"/>
      <c r="F3" s="4"/>
      <c r="G3" s="4"/>
      <c r="H3" s="6"/>
      <c r="I3" s="1"/>
      <c r="J3" s="4"/>
      <c r="K3" s="1"/>
      <c r="L3" s="4"/>
      <c r="M3" s="1"/>
      <c r="N3" s="4"/>
      <c r="O3" s="1"/>
    </row>
    <row r="4" spans="1:15" x14ac:dyDescent="0.25">
      <c r="A4" s="1"/>
      <c r="B4" s="4" t="s">
        <v>1</v>
      </c>
      <c r="C4">
        <v>2.35</v>
      </c>
      <c r="D4" s="6">
        <f>C4</f>
        <v>2.35</v>
      </c>
      <c r="E4" s="1"/>
      <c r="F4" s="4" t="s">
        <v>2</v>
      </c>
      <c r="G4" s="5">
        <f>C3*C4</f>
        <v>2961</v>
      </c>
      <c r="H4" s="7">
        <f>G4</f>
        <v>2961</v>
      </c>
      <c r="I4" s="1"/>
      <c r="J4" s="4"/>
      <c r="K4" s="1"/>
      <c r="L4" s="4"/>
      <c r="M4" s="1"/>
      <c r="N4" s="4"/>
      <c r="O4" s="1"/>
    </row>
    <row r="5" spans="1:15" x14ac:dyDescent="0.25">
      <c r="A5" s="1"/>
      <c r="B5" s="4" t="s">
        <v>3</v>
      </c>
      <c r="C5">
        <v>16.5</v>
      </c>
      <c r="D5" s="6">
        <f>(C6-D6)+C5</f>
        <v>16.8</v>
      </c>
      <c r="E5" s="1"/>
      <c r="F5" s="4" t="s">
        <v>5</v>
      </c>
      <c r="G5" s="5">
        <f>G4*C5</f>
        <v>48856.5</v>
      </c>
      <c r="H5" s="7">
        <f>G4*D5</f>
        <v>49744.800000000003</v>
      </c>
      <c r="I5" s="1"/>
      <c r="J5" s="7">
        <f>H5-G5</f>
        <v>888.30000000000291</v>
      </c>
      <c r="K5" s="1"/>
      <c r="L5" s="4"/>
      <c r="M5" s="1"/>
      <c r="N5" s="4"/>
      <c r="O5" s="1"/>
    </row>
    <row r="6" spans="1:15" x14ac:dyDescent="0.25">
      <c r="A6" s="1"/>
      <c r="B6" s="4" t="s">
        <v>4</v>
      </c>
      <c r="C6">
        <v>1.8</v>
      </c>
      <c r="D6">
        <v>1.5</v>
      </c>
      <c r="E6" s="1"/>
      <c r="F6" s="4" t="s">
        <v>6</v>
      </c>
      <c r="G6" s="5">
        <f>G4*C6</f>
        <v>5329.8</v>
      </c>
      <c r="H6" s="7">
        <f>G4*D6</f>
        <v>4441.5</v>
      </c>
      <c r="I6" s="1"/>
      <c r="J6" s="7">
        <f>G6-H6</f>
        <v>888.30000000000018</v>
      </c>
      <c r="K6" s="1"/>
      <c r="L6" s="4"/>
      <c r="M6" s="1"/>
      <c r="N6" s="4"/>
      <c r="O6" s="1"/>
    </row>
    <row r="7" spans="1:15" ht="6" customHeight="1" x14ac:dyDescent="0.3">
      <c r="A7" s="1"/>
      <c r="B7" s="1"/>
      <c r="C7" s="1"/>
      <c r="D7" s="1"/>
      <c r="E7" s="1"/>
      <c r="F7" s="1"/>
      <c r="G7" s="8"/>
      <c r="H7" s="8"/>
      <c r="I7" s="1"/>
      <c r="J7" s="8"/>
      <c r="K7" s="1"/>
      <c r="L7" s="1"/>
      <c r="M7" s="1"/>
      <c r="N7" s="1"/>
      <c r="O7" s="1"/>
    </row>
    <row r="8" spans="1:15" x14ac:dyDescent="0.25">
      <c r="A8" s="1"/>
      <c r="B8" s="4" t="s">
        <v>9</v>
      </c>
      <c r="C8">
        <v>16</v>
      </c>
      <c r="D8">
        <v>14</v>
      </c>
      <c r="E8" s="1"/>
      <c r="F8" s="4" t="s">
        <v>10</v>
      </c>
      <c r="G8" s="5">
        <f>(100-C8)*G5/100</f>
        <v>41039.46</v>
      </c>
      <c r="H8" s="7">
        <f>(100-D8)*H5/100</f>
        <v>42780.527999999998</v>
      </c>
      <c r="I8" s="1"/>
      <c r="J8" s="7">
        <f>H8-G8</f>
        <v>1741.0679999999993</v>
      </c>
      <c r="K8" s="1"/>
      <c r="L8" s="11">
        <v>200</v>
      </c>
      <c r="M8" s="1"/>
      <c r="N8" s="15">
        <f>L8*J8</f>
        <v>348213.59999999986</v>
      </c>
      <c r="O8" s="1"/>
    </row>
    <row r="9" spans="1:15" ht="6" customHeight="1" x14ac:dyDescent="0.3">
      <c r="A9" s="1"/>
      <c r="B9" s="1"/>
      <c r="C9" s="1"/>
      <c r="D9" s="1"/>
      <c r="E9" s="1"/>
      <c r="F9" s="1"/>
      <c r="G9" s="8"/>
      <c r="H9" s="8"/>
      <c r="I9" s="1"/>
      <c r="J9" s="8"/>
      <c r="K9" s="1"/>
      <c r="L9" s="10"/>
      <c r="M9" s="1"/>
      <c r="N9" s="10"/>
      <c r="O9" s="1"/>
    </row>
    <row r="10" spans="1:15" x14ac:dyDescent="0.25">
      <c r="A10" s="1"/>
      <c r="B10" s="4" t="s">
        <v>11</v>
      </c>
      <c r="C10">
        <v>2</v>
      </c>
      <c r="D10" s="6">
        <f>C10</f>
        <v>2</v>
      </c>
      <c r="E10" s="1"/>
      <c r="F10" s="4" t="s">
        <v>12</v>
      </c>
      <c r="G10" s="5">
        <f>(100-C10)*G8/100</f>
        <v>40218.6708</v>
      </c>
      <c r="H10" s="7">
        <f>(100-D10)*H8/100</f>
        <v>41924.917439999997</v>
      </c>
      <c r="I10" s="1"/>
      <c r="J10" s="7">
        <f>H10-G10</f>
        <v>1706.2466399999976</v>
      </c>
      <c r="K10" s="1"/>
      <c r="L10" s="11">
        <v>50</v>
      </c>
      <c r="M10" s="1"/>
      <c r="N10" s="15">
        <f>(J10*L10)+N8</f>
        <v>433525.93199999974</v>
      </c>
      <c r="O10" s="1"/>
    </row>
    <row r="11" spans="1:15" ht="6" customHeight="1" x14ac:dyDescent="0.3">
      <c r="A11" s="1"/>
      <c r="B11" s="1"/>
      <c r="C11" s="1"/>
      <c r="D11" s="1"/>
      <c r="E11" s="1"/>
      <c r="F11" s="1"/>
      <c r="G11" s="8"/>
      <c r="H11" s="8"/>
      <c r="I11" s="1"/>
      <c r="J11" s="8"/>
      <c r="K11" s="1"/>
      <c r="L11" s="10"/>
      <c r="M11" s="1"/>
      <c r="N11" s="10"/>
      <c r="O11" s="1"/>
    </row>
    <row r="12" spans="1:15" x14ac:dyDescent="0.25">
      <c r="A12" s="1"/>
      <c r="B12" s="4" t="s">
        <v>15</v>
      </c>
      <c r="C12">
        <v>2.5</v>
      </c>
      <c r="D12" s="6">
        <f>C12</f>
        <v>2.5</v>
      </c>
      <c r="E12" s="1"/>
      <c r="F12" s="4" t="s">
        <v>16</v>
      </c>
      <c r="G12" s="5">
        <f>(100-C12)*G10/100</f>
        <v>39213.204030000001</v>
      </c>
      <c r="H12" s="7">
        <f>(100-D12)*H10/100</f>
        <v>40876.794503999998</v>
      </c>
      <c r="I12" s="1"/>
      <c r="J12" s="7">
        <f>H12-G12</f>
        <v>1663.5904739999969</v>
      </c>
      <c r="K12" s="1"/>
      <c r="L12" s="11">
        <v>110</v>
      </c>
      <c r="M12" s="1"/>
      <c r="N12" s="15">
        <f>(J12*L12)+N10</f>
        <v>616520.8841399994</v>
      </c>
      <c r="O12" s="1"/>
    </row>
    <row r="13" spans="1:15" ht="40.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4.4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6" t="s">
        <v>20</v>
      </c>
      <c r="C15" s="13" t="s">
        <v>7</v>
      </c>
      <c r="D15" s="12" t="s">
        <v>17</v>
      </c>
      <c r="E15" s="1"/>
      <c r="F15" s="16" t="s">
        <v>21</v>
      </c>
      <c r="G15" s="13" t="s">
        <v>7</v>
      </c>
      <c r="H15" s="12" t="s">
        <v>17</v>
      </c>
      <c r="I15" s="18"/>
      <c r="J15" s="12" t="s">
        <v>23</v>
      </c>
      <c r="K15" s="18"/>
      <c r="L15" s="12" t="s">
        <v>24</v>
      </c>
      <c r="M15" s="18"/>
      <c r="N15" s="19" t="s">
        <v>25</v>
      </c>
      <c r="O15" s="1"/>
    </row>
    <row r="16" spans="1:15" x14ac:dyDescent="0.25">
      <c r="A16" s="1"/>
      <c r="B16" s="4" t="s">
        <v>27</v>
      </c>
      <c r="C16" s="4"/>
      <c r="D16">
        <v>3</v>
      </c>
      <c r="E16" s="1"/>
      <c r="F16" s="4"/>
      <c r="G16" s="4"/>
      <c r="H16" s="4"/>
      <c r="I16" s="1"/>
      <c r="J16" s="4"/>
      <c r="K16" s="1"/>
      <c r="L16" s="4"/>
      <c r="M16" s="1"/>
      <c r="N16" s="4"/>
      <c r="O16" s="1"/>
    </row>
    <row r="17" spans="1:15" x14ac:dyDescent="0.25">
      <c r="A17" s="1"/>
      <c r="B17" s="4" t="s">
        <v>26</v>
      </c>
      <c r="C17" s="4"/>
      <c r="D17">
        <v>11</v>
      </c>
      <c r="E17" s="1"/>
      <c r="F17" s="4" t="s">
        <v>22</v>
      </c>
      <c r="G17" s="4"/>
      <c r="H17">
        <v>150</v>
      </c>
      <c r="I17" s="1"/>
      <c r="J17" s="6">
        <f>D16*D17*52</f>
        <v>1716</v>
      </c>
      <c r="K17" s="1"/>
      <c r="L17" s="9">
        <f>H17*J17</f>
        <v>257400</v>
      </c>
      <c r="M17" s="1"/>
      <c r="N17" s="17">
        <f>N12-L17</f>
        <v>359120.8841399994</v>
      </c>
      <c r="O17" s="1"/>
    </row>
    <row r="18" spans="1:15" ht="14.4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22" spans="1:15" x14ac:dyDescent="0.25">
      <c r="F22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G31" sqref="G31"/>
    </sheetView>
  </sheetViews>
  <sheetFormatPr defaultRowHeight="15" x14ac:dyDescent="0.25"/>
  <cols>
    <col min="1" max="1" width="8.7109375" customWidth="1"/>
    <col min="2" max="2" width="25.5703125" customWidth="1"/>
    <col min="5" max="5" width="2.7109375" customWidth="1"/>
    <col min="6" max="6" width="20.28515625" customWidth="1"/>
    <col min="9" max="9" width="2.7109375" customWidth="1"/>
    <col min="10" max="10" width="11" customWidth="1"/>
    <col min="11" max="11" width="2.7109375" customWidth="1"/>
    <col min="12" max="12" width="10" customWidth="1"/>
    <col min="13" max="13" width="2.7109375" customWidth="1"/>
    <col min="14" max="14" width="12.140625" customWidth="1"/>
    <col min="15" max="15" width="8.7109375" customWidth="1"/>
  </cols>
  <sheetData>
    <row r="1" spans="1:15" ht="47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4.45" x14ac:dyDescent="0.3">
      <c r="A2" s="3"/>
      <c r="B2" s="14" t="s">
        <v>18</v>
      </c>
      <c r="C2" s="13" t="s">
        <v>7</v>
      </c>
      <c r="D2" s="12" t="s">
        <v>17</v>
      </c>
      <c r="E2" s="3"/>
      <c r="F2" s="14" t="s">
        <v>19</v>
      </c>
      <c r="G2" s="13" t="s">
        <v>7</v>
      </c>
      <c r="H2" s="12" t="s">
        <v>17</v>
      </c>
      <c r="I2" s="3"/>
      <c r="J2" s="12" t="s">
        <v>8</v>
      </c>
      <c r="K2" s="3"/>
      <c r="L2" s="12" t="s">
        <v>13</v>
      </c>
      <c r="M2" s="3"/>
      <c r="N2" s="12" t="s">
        <v>14</v>
      </c>
      <c r="O2" s="3"/>
    </row>
    <row r="3" spans="1:15" x14ac:dyDescent="0.25">
      <c r="A3" s="1"/>
      <c r="B3" s="4" t="s">
        <v>0</v>
      </c>
      <c r="C3">
        <v>1260</v>
      </c>
      <c r="D3" s="6">
        <f>C3</f>
        <v>1260</v>
      </c>
      <c r="E3" s="1"/>
      <c r="F3" s="4"/>
      <c r="G3" s="4"/>
      <c r="H3" s="6"/>
      <c r="I3" s="1"/>
      <c r="J3" s="4"/>
      <c r="K3" s="1"/>
      <c r="L3" s="4"/>
      <c r="M3" s="1"/>
      <c r="N3" s="4"/>
      <c r="O3" s="1"/>
    </row>
    <row r="4" spans="1:15" x14ac:dyDescent="0.25">
      <c r="A4" s="1"/>
      <c r="B4" s="4" t="s">
        <v>1</v>
      </c>
      <c r="C4">
        <v>2.35</v>
      </c>
      <c r="D4" s="6">
        <f>C4</f>
        <v>2.35</v>
      </c>
      <c r="E4" s="1"/>
      <c r="F4" s="4" t="s">
        <v>2</v>
      </c>
      <c r="G4" s="5">
        <f>C3*C4</f>
        <v>2961</v>
      </c>
      <c r="H4" s="7">
        <f>G4</f>
        <v>2961</v>
      </c>
      <c r="I4" s="1"/>
      <c r="J4" s="4"/>
      <c r="K4" s="1"/>
      <c r="L4" s="4"/>
      <c r="M4" s="1"/>
      <c r="N4" s="4"/>
      <c r="O4" s="1"/>
    </row>
    <row r="5" spans="1:15" x14ac:dyDescent="0.25">
      <c r="A5" s="1"/>
      <c r="B5" s="4" t="s">
        <v>3</v>
      </c>
      <c r="C5">
        <v>16.5</v>
      </c>
      <c r="D5" s="6">
        <f>(C6-D6)+C5</f>
        <v>17.5</v>
      </c>
      <c r="E5" s="1"/>
      <c r="F5" s="4" t="s">
        <v>5</v>
      </c>
      <c r="G5" s="5">
        <f>G4*C5</f>
        <v>48856.5</v>
      </c>
      <c r="H5" s="7">
        <f>G4*D5</f>
        <v>51817.5</v>
      </c>
      <c r="I5" s="1"/>
      <c r="J5" s="7">
        <f>H5-G5</f>
        <v>2961</v>
      </c>
      <c r="K5" s="1"/>
      <c r="L5" s="4"/>
      <c r="M5" s="1"/>
      <c r="N5" s="4"/>
      <c r="O5" s="1"/>
    </row>
    <row r="6" spans="1:15" x14ac:dyDescent="0.25">
      <c r="A6" s="1"/>
      <c r="B6" s="4" t="s">
        <v>4</v>
      </c>
      <c r="C6">
        <v>2.5</v>
      </c>
      <c r="D6">
        <v>1.5</v>
      </c>
      <c r="E6" s="1"/>
      <c r="F6" s="4" t="s">
        <v>6</v>
      </c>
      <c r="G6" s="5">
        <f>G4*C6</f>
        <v>7402.5</v>
      </c>
      <c r="H6" s="7">
        <f>G4*D6</f>
        <v>4441.5</v>
      </c>
      <c r="I6" s="1"/>
      <c r="J6" s="7">
        <f>G6-H6</f>
        <v>2961</v>
      </c>
      <c r="K6" s="1"/>
      <c r="L6" s="4"/>
      <c r="M6" s="1"/>
      <c r="N6" s="4"/>
      <c r="O6" s="1"/>
    </row>
    <row r="7" spans="1:15" ht="6" customHeight="1" x14ac:dyDescent="0.3">
      <c r="A7" s="1"/>
      <c r="B7" s="1"/>
      <c r="C7" s="1"/>
      <c r="D7" s="1"/>
      <c r="E7" s="1"/>
      <c r="F7" s="1"/>
      <c r="G7" s="8"/>
      <c r="H7" s="8"/>
      <c r="I7" s="1"/>
      <c r="J7" s="8"/>
      <c r="K7" s="1"/>
      <c r="L7" s="1"/>
      <c r="M7" s="1"/>
      <c r="N7" s="1"/>
      <c r="O7" s="1"/>
    </row>
    <row r="8" spans="1:15" x14ac:dyDescent="0.25">
      <c r="A8" s="1"/>
      <c r="B8" s="4" t="s">
        <v>9</v>
      </c>
      <c r="C8">
        <v>16</v>
      </c>
      <c r="D8">
        <v>14</v>
      </c>
      <c r="E8" s="1"/>
      <c r="F8" s="4" t="s">
        <v>10</v>
      </c>
      <c r="G8" s="5">
        <f>(100-C8)*G5/100</f>
        <v>41039.46</v>
      </c>
      <c r="H8" s="7">
        <f>(100-D8)*H5/100</f>
        <v>44563.05</v>
      </c>
      <c r="I8" s="1"/>
      <c r="J8" s="7">
        <f>H8-G8</f>
        <v>3523.5900000000038</v>
      </c>
      <c r="K8" s="1"/>
      <c r="L8" s="11">
        <v>200</v>
      </c>
      <c r="M8" s="1"/>
      <c r="N8" s="15">
        <f>L8*J8</f>
        <v>704718.0000000007</v>
      </c>
      <c r="O8" s="1"/>
    </row>
    <row r="9" spans="1:15" ht="6" customHeight="1" x14ac:dyDescent="0.3">
      <c r="A9" s="1"/>
      <c r="B9" s="1"/>
      <c r="C9" s="1"/>
      <c r="D9" s="1"/>
      <c r="E9" s="1"/>
      <c r="F9" s="1"/>
      <c r="G9" s="8"/>
      <c r="H9" s="8"/>
      <c r="I9" s="1"/>
      <c r="J9" s="8"/>
      <c r="K9" s="1"/>
      <c r="L9" s="10"/>
      <c r="M9" s="1"/>
      <c r="N9" s="10"/>
      <c r="O9" s="1"/>
    </row>
    <row r="10" spans="1:15" x14ac:dyDescent="0.25">
      <c r="A10" s="1"/>
      <c r="B10" s="4" t="s">
        <v>11</v>
      </c>
      <c r="C10">
        <v>2</v>
      </c>
      <c r="D10" s="6">
        <f>C10</f>
        <v>2</v>
      </c>
      <c r="E10" s="1"/>
      <c r="F10" s="4" t="s">
        <v>12</v>
      </c>
      <c r="G10" s="5">
        <f>(100-C10)*G8/100</f>
        <v>40218.6708</v>
      </c>
      <c r="H10" s="7">
        <f>(100-D10)*H8/100</f>
        <v>43671.789000000004</v>
      </c>
      <c r="I10" s="1"/>
      <c r="J10" s="7">
        <f>H10-G10</f>
        <v>3453.1182000000044</v>
      </c>
      <c r="K10" s="1"/>
      <c r="L10" s="11">
        <v>50</v>
      </c>
      <c r="M10" s="1"/>
      <c r="N10" s="15">
        <f>(J10*L10)+N8</f>
        <v>877373.91000000085</v>
      </c>
      <c r="O10" s="1"/>
    </row>
    <row r="11" spans="1:15" ht="6" customHeight="1" x14ac:dyDescent="0.3">
      <c r="A11" s="1"/>
      <c r="B11" s="1"/>
      <c r="C11" s="1"/>
      <c r="D11" s="1"/>
      <c r="E11" s="1"/>
      <c r="F11" s="1"/>
      <c r="G11" s="8"/>
      <c r="H11" s="8"/>
      <c r="I11" s="1"/>
      <c r="J11" s="8"/>
      <c r="K11" s="1"/>
      <c r="L11" s="10"/>
      <c r="M11" s="1"/>
      <c r="N11" s="10"/>
      <c r="O11" s="1"/>
    </row>
    <row r="12" spans="1:15" x14ac:dyDescent="0.25">
      <c r="A12" s="1"/>
      <c r="B12" s="4" t="s">
        <v>15</v>
      </c>
      <c r="C12">
        <v>2.5</v>
      </c>
      <c r="D12" s="6">
        <f>C12</f>
        <v>2.5</v>
      </c>
      <c r="E12" s="1"/>
      <c r="F12" s="4" t="s">
        <v>16</v>
      </c>
      <c r="G12" s="5">
        <f>(100-C12)*G10/100</f>
        <v>39213.204030000001</v>
      </c>
      <c r="H12" s="7">
        <f>(100-D12)*H10/100</f>
        <v>42579.994275000005</v>
      </c>
      <c r="I12" s="1"/>
      <c r="J12" s="7">
        <f>H12-G12</f>
        <v>3366.7902450000038</v>
      </c>
      <c r="K12" s="1"/>
      <c r="L12" s="11">
        <v>110</v>
      </c>
      <c r="M12" s="1"/>
      <c r="N12" s="15">
        <f>(J12*L12)+N10</f>
        <v>1247720.8369500013</v>
      </c>
      <c r="O12" s="1"/>
    </row>
    <row r="13" spans="1:15" ht="40.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4.4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6" t="s">
        <v>20</v>
      </c>
      <c r="C15" s="13" t="s">
        <v>7</v>
      </c>
      <c r="D15" s="12" t="s">
        <v>17</v>
      </c>
      <c r="E15" s="1"/>
      <c r="F15" s="16" t="s">
        <v>21</v>
      </c>
      <c r="G15" s="13" t="s">
        <v>7</v>
      </c>
      <c r="H15" s="12" t="s">
        <v>17</v>
      </c>
      <c r="I15" s="18"/>
      <c r="J15" s="12" t="s">
        <v>23</v>
      </c>
      <c r="K15" s="18"/>
      <c r="L15" s="12" t="s">
        <v>24</v>
      </c>
      <c r="M15" s="18"/>
      <c r="N15" s="19" t="s">
        <v>25</v>
      </c>
      <c r="O15" s="1"/>
    </row>
    <row r="16" spans="1:15" x14ac:dyDescent="0.25">
      <c r="A16" s="1"/>
      <c r="B16" s="4" t="s">
        <v>27</v>
      </c>
      <c r="C16" s="4"/>
      <c r="D16">
        <v>3</v>
      </c>
      <c r="E16" s="1"/>
      <c r="F16" s="4"/>
      <c r="G16" s="4"/>
      <c r="H16" s="4"/>
      <c r="I16" s="1"/>
      <c r="J16" s="4"/>
      <c r="K16" s="1"/>
      <c r="L16" s="4"/>
      <c r="M16" s="1"/>
      <c r="N16" s="4"/>
      <c r="O16" s="1"/>
    </row>
    <row r="17" spans="1:15" x14ac:dyDescent="0.25">
      <c r="A17" s="1"/>
      <c r="B17" s="4" t="s">
        <v>26</v>
      </c>
      <c r="C17" s="4"/>
      <c r="D17">
        <v>11</v>
      </c>
      <c r="E17" s="1"/>
      <c r="F17" s="4" t="s">
        <v>22</v>
      </c>
      <c r="G17" s="4"/>
      <c r="H17">
        <v>150</v>
      </c>
      <c r="I17" s="1"/>
      <c r="J17" s="6">
        <f>D16*D17*52</f>
        <v>1716</v>
      </c>
      <c r="K17" s="1"/>
      <c r="L17" s="9">
        <f>H17*J17</f>
        <v>257400</v>
      </c>
      <c r="M17" s="1"/>
      <c r="N17" s="17">
        <f>N12-L17</f>
        <v>990320.83695000131</v>
      </c>
      <c r="O17" s="1"/>
    </row>
    <row r="18" spans="1:15" ht="14.4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B25" sqref="B25"/>
    </sheetView>
  </sheetViews>
  <sheetFormatPr defaultRowHeight="15" x14ac:dyDescent="0.25"/>
  <cols>
    <col min="1" max="1" width="8.7109375" customWidth="1"/>
    <col min="2" max="2" width="25.5703125" customWidth="1"/>
    <col min="5" max="5" width="2.7109375" customWidth="1"/>
    <col min="6" max="6" width="20.28515625" customWidth="1"/>
    <col min="9" max="9" width="2.7109375" customWidth="1"/>
    <col min="10" max="10" width="11" customWidth="1"/>
    <col min="11" max="11" width="2.7109375" customWidth="1"/>
    <col min="12" max="12" width="10" customWidth="1"/>
    <col min="13" max="13" width="2.7109375" customWidth="1"/>
    <col min="14" max="14" width="12.140625" customWidth="1"/>
    <col min="15" max="15" width="8.7109375" customWidth="1"/>
  </cols>
  <sheetData>
    <row r="1" spans="1:15" ht="44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4.45" x14ac:dyDescent="0.3">
      <c r="A2" s="3"/>
      <c r="B2" s="14" t="s">
        <v>18</v>
      </c>
      <c r="C2" s="13" t="s">
        <v>7</v>
      </c>
      <c r="D2" s="12" t="s">
        <v>17</v>
      </c>
      <c r="E2" s="3"/>
      <c r="F2" s="14" t="s">
        <v>19</v>
      </c>
      <c r="G2" s="13" t="s">
        <v>7</v>
      </c>
      <c r="H2" s="12" t="s">
        <v>17</v>
      </c>
      <c r="I2" s="3"/>
      <c r="J2" s="12" t="s">
        <v>8</v>
      </c>
      <c r="K2" s="3"/>
      <c r="L2" s="12" t="s">
        <v>13</v>
      </c>
      <c r="M2" s="3"/>
      <c r="N2" s="12" t="s">
        <v>14</v>
      </c>
      <c r="O2" s="3"/>
    </row>
    <row r="3" spans="1:15" x14ac:dyDescent="0.25">
      <c r="A3" s="1"/>
      <c r="B3" s="4" t="s">
        <v>0</v>
      </c>
      <c r="C3">
        <v>932</v>
      </c>
      <c r="D3" s="6">
        <f>C3</f>
        <v>932</v>
      </c>
      <c r="E3" s="1"/>
      <c r="F3" s="4"/>
      <c r="G3" s="4"/>
      <c r="H3" s="6"/>
      <c r="I3" s="1"/>
      <c r="J3" s="4"/>
      <c r="K3" s="1"/>
      <c r="L3" s="4"/>
      <c r="M3" s="1"/>
      <c r="N3" s="4"/>
      <c r="O3" s="1"/>
    </row>
    <row r="4" spans="1:15" x14ac:dyDescent="0.25">
      <c r="A4" s="1"/>
      <c r="B4" s="4" t="s">
        <v>1</v>
      </c>
      <c r="C4">
        <v>2.35</v>
      </c>
      <c r="D4" s="6">
        <f>C4</f>
        <v>2.35</v>
      </c>
      <c r="E4" s="1"/>
      <c r="F4" s="4" t="s">
        <v>2</v>
      </c>
      <c r="G4" s="5">
        <f>C3*C4</f>
        <v>2190.2000000000003</v>
      </c>
      <c r="H4" s="7">
        <f>G4</f>
        <v>2190.2000000000003</v>
      </c>
      <c r="I4" s="1"/>
      <c r="J4" s="4"/>
      <c r="K4" s="1"/>
      <c r="L4" s="4"/>
      <c r="M4" s="1"/>
      <c r="N4" s="4"/>
      <c r="O4" s="1"/>
    </row>
    <row r="5" spans="1:15" x14ac:dyDescent="0.25">
      <c r="A5" s="1"/>
      <c r="B5" s="4" t="s">
        <v>3</v>
      </c>
      <c r="C5">
        <v>16.5</v>
      </c>
      <c r="D5" s="6">
        <f>(C6-D6)+C5</f>
        <v>16.8</v>
      </c>
      <c r="E5" s="1"/>
      <c r="F5" s="4" t="s">
        <v>5</v>
      </c>
      <c r="G5" s="5">
        <f>G4*C5</f>
        <v>36138.300000000003</v>
      </c>
      <c r="H5" s="7">
        <f>G4*D5</f>
        <v>36795.360000000008</v>
      </c>
      <c r="I5" s="1"/>
      <c r="J5" s="7">
        <f>H5-G5</f>
        <v>657.06000000000495</v>
      </c>
      <c r="K5" s="1"/>
      <c r="L5" s="4"/>
      <c r="M5" s="1"/>
      <c r="N5" s="4"/>
      <c r="O5" s="1"/>
    </row>
    <row r="6" spans="1:15" x14ac:dyDescent="0.25">
      <c r="A6" s="1"/>
      <c r="B6" s="4" t="s">
        <v>4</v>
      </c>
      <c r="C6">
        <v>1.8</v>
      </c>
      <c r="D6">
        <v>1.5</v>
      </c>
      <c r="E6" s="1"/>
      <c r="F6" s="4" t="s">
        <v>6</v>
      </c>
      <c r="G6" s="5">
        <f>G4*C6</f>
        <v>3942.3600000000006</v>
      </c>
      <c r="H6" s="7">
        <f>G4*D6</f>
        <v>3285.3</v>
      </c>
      <c r="I6" s="1"/>
      <c r="J6" s="7">
        <f>G6-H6</f>
        <v>657.0600000000004</v>
      </c>
      <c r="K6" s="1"/>
      <c r="L6" s="4"/>
      <c r="M6" s="1"/>
      <c r="N6" s="4"/>
      <c r="O6" s="1"/>
    </row>
    <row r="7" spans="1:15" ht="6" customHeight="1" x14ac:dyDescent="0.3">
      <c r="A7" s="1"/>
      <c r="B7" s="1"/>
      <c r="C7" s="1"/>
      <c r="D7" s="1"/>
      <c r="E7" s="1"/>
      <c r="F7" s="1"/>
      <c r="G7" s="8"/>
      <c r="H7" s="8"/>
      <c r="I7" s="1"/>
      <c r="J7" s="8"/>
      <c r="K7" s="1"/>
      <c r="L7" s="1"/>
      <c r="M7" s="1"/>
      <c r="N7" s="1"/>
      <c r="O7" s="1"/>
    </row>
    <row r="8" spans="1:15" x14ac:dyDescent="0.25">
      <c r="A8" s="1"/>
      <c r="B8" s="4" t="s">
        <v>9</v>
      </c>
      <c r="C8">
        <v>16</v>
      </c>
      <c r="D8">
        <v>14</v>
      </c>
      <c r="E8" s="1"/>
      <c r="F8" s="4" t="s">
        <v>10</v>
      </c>
      <c r="G8" s="5">
        <f>(100-C8)*G5/100</f>
        <v>30356.172000000002</v>
      </c>
      <c r="H8" s="7">
        <f>(100-D8)*H5/100</f>
        <v>31644.009600000009</v>
      </c>
      <c r="I8" s="1"/>
      <c r="J8" s="7">
        <f>H8-G8</f>
        <v>1287.8376000000062</v>
      </c>
      <c r="K8" s="1"/>
      <c r="L8" s="11">
        <v>200</v>
      </c>
      <c r="M8" s="1"/>
      <c r="N8" s="15">
        <f>L8*J8</f>
        <v>257567.52000000124</v>
      </c>
      <c r="O8" s="1"/>
    </row>
    <row r="9" spans="1:15" ht="6" customHeight="1" x14ac:dyDescent="0.3">
      <c r="A9" s="1"/>
      <c r="B9" s="1"/>
      <c r="C9" s="1"/>
      <c r="D9" s="1"/>
      <c r="E9" s="1"/>
      <c r="F9" s="1"/>
      <c r="G9" s="8"/>
      <c r="H9" s="8"/>
      <c r="I9" s="1"/>
      <c r="J9" s="8"/>
      <c r="K9" s="1"/>
      <c r="L9" s="10"/>
      <c r="M9" s="1"/>
      <c r="N9" s="10"/>
      <c r="O9" s="1"/>
    </row>
    <row r="10" spans="1:15" x14ac:dyDescent="0.25">
      <c r="A10" s="1"/>
      <c r="B10" s="4" t="s">
        <v>11</v>
      </c>
      <c r="C10">
        <v>100</v>
      </c>
      <c r="D10" s="6">
        <f>C10</f>
        <v>100</v>
      </c>
      <c r="E10" s="1"/>
      <c r="F10" s="4" t="s">
        <v>12</v>
      </c>
      <c r="G10" s="5">
        <f>(100-C10)*G8/100</f>
        <v>0</v>
      </c>
      <c r="H10" s="7">
        <f>(100-D10)*H8/100</f>
        <v>0</v>
      </c>
      <c r="I10" s="1"/>
      <c r="J10" s="7">
        <f>H10-G10</f>
        <v>0</v>
      </c>
      <c r="K10" s="1"/>
      <c r="L10" s="11">
        <v>50</v>
      </c>
      <c r="M10" s="1"/>
      <c r="N10" s="15">
        <f>(J10*L10)+N8</f>
        <v>257567.52000000124</v>
      </c>
      <c r="O10" s="1"/>
    </row>
    <row r="11" spans="1:15" ht="6" customHeight="1" x14ac:dyDescent="0.3">
      <c r="A11" s="1"/>
      <c r="B11" s="1"/>
      <c r="C11" s="1"/>
      <c r="D11" s="1"/>
      <c r="E11" s="1"/>
      <c r="F11" s="1"/>
      <c r="G11" s="8"/>
      <c r="H11" s="8"/>
      <c r="I11" s="1"/>
      <c r="J11" s="8"/>
      <c r="K11" s="1"/>
      <c r="L11" s="10"/>
      <c r="M11" s="1"/>
      <c r="N11" s="10"/>
      <c r="O11" s="1"/>
    </row>
    <row r="12" spans="1:15" x14ac:dyDescent="0.25">
      <c r="A12" s="1"/>
      <c r="B12" s="4" t="s">
        <v>15</v>
      </c>
      <c r="C12">
        <v>2.5</v>
      </c>
      <c r="D12" s="6">
        <f>C12</f>
        <v>2.5</v>
      </c>
      <c r="E12" s="1"/>
      <c r="F12" s="4" t="s">
        <v>16</v>
      </c>
      <c r="G12" s="5">
        <f>(100-C12)*G10/100</f>
        <v>0</v>
      </c>
      <c r="H12" s="7">
        <f>(100-D12)*H10/100</f>
        <v>0</v>
      </c>
      <c r="I12" s="1"/>
      <c r="J12" s="7">
        <f>H12-G12</f>
        <v>0</v>
      </c>
      <c r="K12" s="1"/>
      <c r="L12" s="11">
        <v>110</v>
      </c>
      <c r="M12" s="1"/>
      <c r="N12" s="15">
        <f>(J12*L12)+N10</f>
        <v>257567.52000000124</v>
      </c>
      <c r="O12" s="1"/>
    </row>
    <row r="13" spans="1:15" ht="40.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4.4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6" t="s">
        <v>20</v>
      </c>
      <c r="C15" s="13" t="s">
        <v>7</v>
      </c>
      <c r="D15" s="12" t="s">
        <v>17</v>
      </c>
      <c r="E15" s="1"/>
      <c r="F15" s="16" t="s">
        <v>21</v>
      </c>
      <c r="G15" s="13" t="s">
        <v>7</v>
      </c>
      <c r="H15" s="12" t="s">
        <v>17</v>
      </c>
      <c r="I15" s="18"/>
      <c r="J15" s="12" t="s">
        <v>23</v>
      </c>
      <c r="K15" s="18"/>
      <c r="L15" s="12" t="s">
        <v>24</v>
      </c>
      <c r="M15" s="18"/>
      <c r="N15" s="19" t="s">
        <v>25</v>
      </c>
      <c r="O15" s="1"/>
    </row>
    <row r="16" spans="1:15" x14ac:dyDescent="0.25">
      <c r="A16" s="1"/>
      <c r="B16" s="4" t="s">
        <v>27</v>
      </c>
      <c r="C16" s="4"/>
      <c r="D16">
        <v>3</v>
      </c>
      <c r="E16" s="1"/>
      <c r="F16" s="4"/>
      <c r="G16" s="4"/>
      <c r="H16" s="4"/>
      <c r="I16" s="1"/>
      <c r="J16" s="4"/>
      <c r="K16" s="1"/>
      <c r="L16" s="4"/>
      <c r="M16" s="1"/>
      <c r="N16" s="4"/>
      <c r="O16" s="1"/>
    </row>
    <row r="17" spans="1:15" x14ac:dyDescent="0.25">
      <c r="A17" s="1"/>
      <c r="B17" s="4" t="s">
        <v>26</v>
      </c>
      <c r="C17" s="4"/>
      <c r="D17">
        <v>11</v>
      </c>
      <c r="E17" s="1"/>
      <c r="F17" s="4" t="s">
        <v>22</v>
      </c>
      <c r="G17" s="4"/>
      <c r="H17">
        <v>150</v>
      </c>
      <c r="I17" s="1"/>
      <c r="J17" s="6">
        <f>D16*D17*52</f>
        <v>1716</v>
      </c>
      <c r="K17" s="1"/>
      <c r="L17" s="9">
        <f>H17*J17</f>
        <v>257400</v>
      </c>
      <c r="M17" s="1"/>
      <c r="N17" s="17">
        <f>N12-L17</f>
        <v>167.52000000124099</v>
      </c>
      <c r="O17" s="1"/>
    </row>
    <row r="18" spans="1:15" ht="14.4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C32" sqref="C31:C32"/>
    </sheetView>
  </sheetViews>
  <sheetFormatPr defaultRowHeight="15" x14ac:dyDescent="0.25"/>
  <cols>
    <col min="1" max="1" width="8.7109375" customWidth="1"/>
    <col min="2" max="2" width="25.5703125" customWidth="1"/>
    <col min="5" max="5" width="2.7109375" customWidth="1"/>
    <col min="6" max="6" width="20.28515625" customWidth="1"/>
    <col min="9" max="9" width="2.7109375" customWidth="1"/>
    <col min="10" max="10" width="11" customWidth="1"/>
    <col min="11" max="11" width="2.7109375" customWidth="1"/>
    <col min="12" max="12" width="10" customWidth="1"/>
    <col min="13" max="13" width="2.7109375" customWidth="1"/>
    <col min="14" max="14" width="12.140625" customWidth="1"/>
    <col min="15" max="15" width="8.7109375" customWidth="1"/>
  </cols>
  <sheetData>
    <row r="1" spans="1:15" ht="4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4.45" x14ac:dyDescent="0.3">
      <c r="A2" s="3"/>
      <c r="B2" s="14" t="s">
        <v>18</v>
      </c>
      <c r="C2" s="13" t="s">
        <v>7</v>
      </c>
      <c r="D2" s="12" t="s">
        <v>17</v>
      </c>
      <c r="E2" s="3"/>
      <c r="F2" s="14" t="s">
        <v>19</v>
      </c>
      <c r="G2" s="13" t="s">
        <v>7</v>
      </c>
      <c r="H2" s="12" t="s">
        <v>17</v>
      </c>
      <c r="I2" s="3"/>
      <c r="J2" s="12" t="s">
        <v>8</v>
      </c>
      <c r="K2" s="3"/>
      <c r="L2" s="12" t="s">
        <v>13</v>
      </c>
      <c r="M2" s="3"/>
      <c r="N2" s="12" t="s">
        <v>14</v>
      </c>
      <c r="O2" s="3"/>
    </row>
    <row r="3" spans="1:15" x14ac:dyDescent="0.25">
      <c r="A3" s="1"/>
      <c r="B3" s="4" t="s">
        <v>0</v>
      </c>
      <c r="C3">
        <v>749</v>
      </c>
      <c r="D3" s="6">
        <f>C3</f>
        <v>749</v>
      </c>
      <c r="E3" s="1"/>
      <c r="F3" s="4"/>
      <c r="G3" s="4"/>
      <c r="H3" s="6"/>
      <c r="I3" s="1"/>
      <c r="J3" s="4"/>
      <c r="K3" s="1"/>
      <c r="L3" s="4"/>
      <c r="M3" s="1"/>
      <c r="N3" s="4"/>
      <c r="O3" s="1"/>
    </row>
    <row r="4" spans="1:15" x14ac:dyDescent="0.25">
      <c r="A4" s="1"/>
      <c r="B4" s="4" t="s">
        <v>1</v>
      </c>
      <c r="C4">
        <v>2.35</v>
      </c>
      <c r="D4" s="6">
        <f>C4</f>
        <v>2.35</v>
      </c>
      <c r="E4" s="1"/>
      <c r="F4" s="4" t="s">
        <v>2</v>
      </c>
      <c r="G4" s="5">
        <f>C3*C4</f>
        <v>1760.15</v>
      </c>
      <c r="H4" s="7">
        <f>G4</f>
        <v>1760.15</v>
      </c>
      <c r="I4" s="1"/>
      <c r="J4" s="4"/>
      <c r="K4" s="1"/>
      <c r="L4" s="4"/>
      <c r="M4" s="1"/>
      <c r="N4" s="4"/>
      <c r="O4" s="1"/>
    </row>
    <row r="5" spans="1:15" x14ac:dyDescent="0.25">
      <c r="A5" s="1"/>
      <c r="B5" s="4" t="s">
        <v>3</v>
      </c>
      <c r="C5">
        <v>16.5</v>
      </c>
      <c r="D5" s="6">
        <f>(C6-D6)+C5</f>
        <v>16.8</v>
      </c>
      <c r="E5" s="1"/>
      <c r="F5" s="4" t="s">
        <v>5</v>
      </c>
      <c r="G5" s="5">
        <f>G4*C5</f>
        <v>29042.475000000002</v>
      </c>
      <c r="H5" s="7">
        <f>G4*D5</f>
        <v>29570.520000000004</v>
      </c>
      <c r="I5" s="1"/>
      <c r="J5" s="7">
        <f>H5-G5</f>
        <v>528.04500000000189</v>
      </c>
      <c r="K5" s="1"/>
      <c r="L5" s="4"/>
      <c r="M5" s="1"/>
      <c r="N5" s="4"/>
      <c r="O5" s="1"/>
    </row>
    <row r="6" spans="1:15" x14ac:dyDescent="0.25">
      <c r="A6" s="1"/>
      <c r="B6" s="4" t="s">
        <v>4</v>
      </c>
      <c r="C6">
        <v>1.8</v>
      </c>
      <c r="D6">
        <v>1.5</v>
      </c>
      <c r="E6" s="1"/>
      <c r="F6" s="4" t="s">
        <v>6</v>
      </c>
      <c r="G6" s="5">
        <f>G4*C6</f>
        <v>3168.2700000000004</v>
      </c>
      <c r="H6" s="7">
        <f>G4*D6</f>
        <v>2640.2250000000004</v>
      </c>
      <c r="I6" s="1"/>
      <c r="J6" s="7">
        <f>G6-H6</f>
        <v>528.04500000000007</v>
      </c>
      <c r="K6" s="1"/>
      <c r="L6" s="4"/>
      <c r="M6" s="1"/>
      <c r="N6" s="4"/>
      <c r="O6" s="1"/>
    </row>
    <row r="7" spans="1:15" ht="6" customHeight="1" x14ac:dyDescent="0.3">
      <c r="A7" s="1"/>
      <c r="B7" s="1"/>
      <c r="C7" s="1"/>
      <c r="D7" s="1"/>
      <c r="E7" s="1"/>
      <c r="F7" s="1"/>
      <c r="G7" s="8"/>
      <c r="H7" s="8"/>
      <c r="I7" s="1"/>
      <c r="J7" s="8"/>
      <c r="K7" s="1"/>
      <c r="L7" s="1"/>
      <c r="M7" s="1"/>
      <c r="N7" s="1"/>
      <c r="O7" s="1"/>
    </row>
    <row r="8" spans="1:15" x14ac:dyDescent="0.25">
      <c r="A8" s="1"/>
      <c r="B8" s="4" t="s">
        <v>9</v>
      </c>
      <c r="C8">
        <v>16</v>
      </c>
      <c r="D8">
        <v>14</v>
      </c>
      <c r="E8" s="1"/>
      <c r="F8" s="4" t="s">
        <v>10</v>
      </c>
      <c r="G8" s="5">
        <f>(100-C8)*G5/100</f>
        <v>24395.679000000004</v>
      </c>
      <c r="H8" s="7">
        <f>(100-D8)*H5/100</f>
        <v>25430.647200000003</v>
      </c>
      <c r="I8" s="1"/>
      <c r="J8" s="7">
        <f>H8-G8</f>
        <v>1034.9681999999993</v>
      </c>
      <c r="K8" s="1"/>
      <c r="L8" s="11">
        <v>200</v>
      </c>
      <c r="M8" s="1"/>
      <c r="N8" s="15">
        <f>L8*J8</f>
        <v>206993.63999999987</v>
      </c>
      <c r="O8" s="1"/>
    </row>
    <row r="9" spans="1:15" ht="6" customHeight="1" x14ac:dyDescent="0.3">
      <c r="A9" s="1"/>
      <c r="B9" s="1"/>
      <c r="C9" s="1"/>
      <c r="D9" s="1"/>
      <c r="E9" s="1"/>
      <c r="F9" s="1"/>
      <c r="G9" s="8"/>
      <c r="H9" s="8"/>
      <c r="I9" s="1"/>
      <c r="J9" s="8"/>
      <c r="K9" s="1"/>
      <c r="L9" s="10"/>
      <c r="M9" s="1"/>
      <c r="N9" s="10"/>
      <c r="O9" s="1"/>
    </row>
    <row r="10" spans="1:15" x14ac:dyDescent="0.25">
      <c r="A10" s="1"/>
      <c r="B10" s="4" t="s">
        <v>11</v>
      </c>
      <c r="C10">
        <v>2</v>
      </c>
      <c r="D10" s="6">
        <f>C10</f>
        <v>2</v>
      </c>
      <c r="E10" s="1"/>
      <c r="F10" s="4" t="s">
        <v>12</v>
      </c>
      <c r="G10" s="5">
        <f>(100-C10)*G8/100</f>
        <v>23907.765420000003</v>
      </c>
      <c r="H10" s="7">
        <f>(100-D10)*H8/100</f>
        <v>24922.034256000003</v>
      </c>
      <c r="I10" s="1"/>
      <c r="J10" s="7">
        <f>H10-G10</f>
        <v>1014.2688359999993</v>
      </c>
      <c r="K10" s="1"/>
      <c r="L10" s="11">
        <v>50</v>
      </c>
      <c r="M10" s="1"/>
      <c r="N10" s="15">
        <f>(J10*L10)+N8</f>
        <v>257707.08179999984</v>
      </c>
      <c r="O10" s="1"/>
    </row>
    <row r="11" spans="1:15" ht="6" customHeight="1" x14ac:dyDescent="0.3">
      <c r="A11" s="1"/>
      <c r="B11" s="1"/>
      <c r="C11" s="1"/>
      <c r="D11" s="1"/>
      <c r="E11" s="1"/>
      <c r="F11" s="1"/>
      <c r="G11" s="8"/>
      <c r="H11" s="8"/>
      <c r="I11" s="1"/>
      <c r="J11" s="8"/>
      <c r="K11" s="1"/>
      <c r="L11" s="10"/>
      <c r="M11" s="1"/>
      <c r="N11" s="10"/>
      <c r="O11" s="1"/>
    </row>
    <row r="12" spans="1:15" x14ac:dyDescent="0.25">
      <c r="A12" s="1"/>
      <c r="B12" s="4" t="s">
        <v>15</v>
      </c>
      <c r="C12">
        <v>100</v>
      </c>
      <c r="D12" s="6">
        <f>C12</f>
        <v>100</v>
      </c>
      <c r="E12" s="1"/>
      <c r="F12" s="4" t="s">
        <v>16</v>
      </c>
      <c r="G12" s="5">
        <f>(100-C12)*G10/100</f>
        <v>0</v>
      </c>
      <c r="H12" s="7">
        <f>(100-D12)*H10/100</f>
        <v>0</v>
      </c>
      <c r="I12" s="1"/>
      <c r="J12" s="7">
        <f>H12-G12</f>
        <v>0</v>
      </c>
      <c r="K12" s="1"/>
      <c r="L12" s="11">
        <v>110</v>
      </c>
      <c r="M12" s="1"/>
      <c r="N12" s="15">
        <f>(J12*L12)+N10</f>
        <v>257707.08179999984</v>
      </c>
      <c r="O12" s="1"/>
    </row>
    <row r="13" spans="1:15" ht="40.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4.4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6" t="s">
        <v>20</v>
      </c>
      <c r="C15" s="13" t="s">
        <v>7</v>
      </c>
      <c r="D15" s="12" t="s">
        <v>17</v>
      </c>
      <c r="E15" s="1"/>
      <c r="F15" s="16" t="s">
        <v>21</v>
      </c>
      <c r="G15" s="13" t="s">
        <v>7</v>
      </c>
      <c r="H15" s="12" t="s">
        <v>17</v>
      </c>
      <c r="I15" s="18"/>
      <c r="J15" s="12" t="s">
        <v>23</v>
      </c>
      <c r="K15" s="18"/>
      <c r="L15" s="12" t="s">
        <v>24</v>
      </c>
      <c r="M15" s="18"/>
      <c r="N15" s="19" t="s">
        <v>25</v>
      </c>
      <c r="O15" s="1"/>
    </row>
    <row r="16" spans="1:15" x14ac:dyDescent="0.25">
      <c r="A16" s="1"/>
      <c r="B16" s="4" t="s">
        <v>27</v>
      </c>
      <c r="C16" s="4"/>
      <c r="D16">
        <v>3</v>
      </c>
      <c r="E16" s="1"/>
      <c r="F16" s="4"/>
      <c r="G16" s="4"/>
      <c r="H16" s="4"/>
      <c r="I16" s="1"/>
      <c r="J16" s="4"/>
      <c r="K16" s="1"/>
      <c r="L16" s="4"/>
      <c r="M16" s="1"/>
      <c r="N16" s="4"/>
      <c r="O16" s="1"/>
    </row>
    <row r="17" spans="1:15" x14ac:dyDescent="0.25">
      <c r="A17" s="1"/>
      <c r="B17" s="4" t="s">
        <v>26</v>
      </c>
      <c r="C17" s="4"/>
      <c r="D17">
        <v>11</v>
      </c>
      <c r="E17" s="1"/>
      <c r="F17" s="4" t="s">
        <v>22</v>
      </c>
      <c r="G17" s="4"/>
      <c r="H17">
        <v>150</v>
      </c>
      <c r="I17" s="1"/>
      <c r="J17" s="6">
        <f>D16*D17*52</f>
        <v>1716</v>
      </c>
      <c r="K17" s="1"/>
      <c r="L17" s="9">
        <f>H17*J17</f>
        <v>257400</v>
      </c>
      <c r="M17" s="1"/>
      <c r="N17" s="17">
        <f>N12-L17</f>
        <v>307.08179999983986</v>
      </c>
      <c r="O17" s="1"/>
    </row>
    <row r="18" spans="1:15" ht="14.4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C7" sqref="C7"/>
    </sheetView>
  </sheetViews>
  <sheetFormatPr defaultRowHeight="15" x14ac:dyDescent="0.25"/>
  <cols>
    <col min="1" max="1" width="8.7109375" customWidth="1"/>
    <col min="2" max="2" width="25.5703125" customWidth="1"/>
    <col min="5" max="5" width="2.7109375" customWidth="1"/>
    <col min="6" max="6" width="20.28515625" customWidth="1"/>
    <col min="9" max="9" width="2.7109375" customWidth="1"/>
    <col min="10" max="10" width="11" customWidth="1"/>
    <col min="11" max="11" width="2.7109375" customWidth="1"/>
    <col min="12" max="12" width="10" customWidth="1"/>
    <col min="13" max="13" width="2.7109375" customWidth="1"/>
    <col min="14" max="14" width="12.140625" customWidth="1"/>
    <col min="15" max="15" width="8.7109375" customWidth="1"/>
  </cols>
  <sheetData>
    <row r="1" spans="1:15" ht="44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4.45" x14ac:dyDescent="0.3">
      <c r="A2" s="3"/>
      <c r="B2" s="14" t="s">
        <v>18</v>
      </c>
      <c r="C2" s="13" t="s">
        <v>7</v>
      </c>
      <c r="D2" s="12" t="s">
        <v>17</v>
      </c>
      <c r="E2" s="3"/>
      <c r="F2" s="14" t="s">
        <v>19</v>
      </c>
      <c r="G2" s="13" t="s">
        <v>7</v>
      </c>
      <c r="H2" s="12" t="s">
        <v>17</v>
      </c>
      <c r="I2" s="3"/>
      <c r="J2" s="12" t="s">
        <v>8</v>
      </c>
      <c r="K2" s="3"/>
      <c r="L2" s="12" t="s">
        <v>13</v>
      </c>
      <c r="M2" s="3"/>
      <c r="N2" s="12" t="s">
        <v>14</v>
      </c>
      <c r="O2" s="3"/>
    </row>
    <row r="3" spans="1:15" x14ac:dyDescent="0.25">
      <c r="A3" s="1"/>
      <c r="B3" s="4" t="s">
        <v>0</v>
      </c>
      <c r="C3">
        <v>1200</v>
      </c>
      <c r="D3" s="6">
        <f>C3</f>
        <v>1200</v>
      </c>
      <c r="E3" s="1"/>
      <c r="F3" s="4"/>
      <c r="G3" s="4"/>
      <c r="H3" s="6"/>
      <c r="I3" s="1"/>
      <c r="J3" s="4"/>
      <c r="K3" s="1"/>
      <c r="L3" s="4"/>
      <c r="M3" s="1"/>
      <c r="N3" s="4"/>
      <c r="O3" s="1"/>
    </row>
    <row r="4" spans="1:15" x14ac:dyDescent="0.25">
      <c r="A4" s="1"/>
      <c r="B4" s="4" t="s">
        <v>1</v>
      </c>
      <c r="C4">
        <v>2.35</v>
      </c>
      <c r="D4" s="6">
        <f>C4</f>
        <v>2.35</v>
      </c>
      <c r="E4" s="1"/>
      <c r="F4" s="4" t="s">
        <v>2</v>
      </c>
      <c r="G4" s="5">
        <f>C3*C4</f>
        <v>2820</v>
      </c>
      <c r="H4" s="7">
        <f>G4</f>
        <v>2820</v>
      </c>
      <c r="I4" s="1"/>
      <c r="J4" s="4"/>
      <c r="K4" s="1"/>
      <c r="L4" s="4"/>
      <c r="M4" s="1"/>
      <c r="N4" s="4"/>
      <c r="O4" s="1"/>
    </row>
    <row r="5" spans="1:15" x14ac:dyDescent="0.25">
      <c r="A5" s="1"/>
      <c r="B5" s="4" t="s">
        <v>3</v>
      </c>
      <c r="C5">
        <v>16.5</v>
      </c>
      <c r="D5" s="6">
        <f>(C6-D6)+C5</f>
        <v>16.8</v>
      </c>
      <c r="E5" s="1"/>
      <c r="F5" s="4" t="s">
        <v>5</v>
      </c>
      <c r="G5" s="5">
        <f>G4*C5</f>
        <v>46530</v>
      </c>
      <c r="H5" s="7">
        <f>G4*D5</f>
        <v>47376</v>
      </c>
      <c r="I5" s="1"/>
      <c r="J5" s="7">
        <f>H5-G5</f>
        <v>846</v>
      </c>
      <c r="K5" s="1"/>
      <c r="L5" s="4"/>
      <c r="M5" s="1"/>
      <c r="N5" s="4"/>
      <c r="O5" s="1"/>
    </row>
    <row r="6" spans="1:15" x14ac:dyDescent="0.25">
      <c r="A6" s="1"/>
      <c r="B6" s="4" t="s">
        <v>4</v>
      </c>
      <c r="C6">
        <v>1.8</v>
      </c>
      <c r="D6">
        <v>1.5</v>
      </c>
      <c r="E6" s="1"/>
      <c r="F6" s="4" t="s">
        <v>6</v>
      </c>
      <c r="G6" s="5">
        <f>G4*C6</f>
        <v>5076</v>
      </c>
      <c r="H6" s="7">
        <f>G4*D6</f>
        <v>4230</v>
      </c>
      <c r="I6" s="1"/>
      <c r="J6" s="7">
        <f>G6-H6</f>
        <v>846</v>
      </c>
      <c r="K6" s="1"/>
      <c r="L6" s="4"/>
      <c r="M6" s="1"/>
      <c r="N6" s="4"/>
      <c r="O6" s="1"/>
    </row>
    <row r="7" spans="1:15" ht="6" customHeight="1" x14ac:dyDescent="0.3">
      <c r="A7" s="1"/>
      <c r="B7" s="1"/>
      <c r="C7" s="1"/>
      <c r="D7" s="1"/>
      <c r="E7" s="1"/>
      <c r="F7" s="1"/>
      <c r="G7" s="8"/>
      <c r="H7" s="8"/>
      <c r="I7" s="1"/>
      <c r="J7" s="8"/>
      <c r="K7" s="1"/>
      <c r="L7" s="1"/>
      <c r="M7" s="1"/>
      <c r="N7" s="1"/>
      <c r="O7" s="1"/>
    </row>
    <row r="8" spans="1:15" x14ac:dyDescent="0.25">
      <c r="A8" s="1"/>
      <c r="B8" s="4" t="s">
        <v>9</v>
      </c>
      <c r="C8">
        <v>16</v>
      </c>
      <c r="D8">
        <v>14</v>
      </c>
      <c r="E8" s="1"/>
      <c r="F8" s="4" t="s">
        <v>10</v>
      </c>
      <c r="G8" s="5">
        <f>(100-C8)*G5/100</f>
        <v>39085.199999999997</v>
      </c>
      <c r="H8" s="7">
        <f>(100-D8)*H5/100</f>
        <v>40743.360000000001</v>
      </c>
      <c r="I8" s="1"/>
      <c r="J8" s="7">
        <f>H8-G8</f>
        <v>1658.1600000000035</v>
      </c>
      <c r="K8" s="1"/>
      <c r="L8" s="11">
        <v>200</v>
      </c>
      <c r="M8" s="1"/>
      <c r="N8" s="15">
        <f>L8*J8</f>
        <v>331632.0000000007</v>
      </c>
      <c r="O8" s="1"/>
    </row>
    <row r="9" spans="1:15" ht="6" customHeight="1" x14ac:dyDescent="0.3">
      <c r="A9" s="1"/>
      <c r="B9" s="1"/>
      <c r="C9" s="1"/>
      <c r="D9" s="1"/>
      <c r="E9" s="1"/>
      <c r="F9" s="1"/>
      <c r="G9" s="8"/>
      <c r="H9" s="8"/>
      <c r="I9" s="1"/>
      <c r="J9" s="8"/>
      <c r="K9" s="1"/>
      <c r="L9" s="10"/>
      <c r="M9" s="1"/>
      <c r="N9" s="10"/>
      <c r="O9" s="1"/>
    </row>
    <row r="10" spans="1:15" x14ac:dyDescent="0.25">
      <c r="A10" s="1"/>
      <c r="B10" s="4" t="s">
        <v>11</v>
      </c>
      <c r="C10">
        <v>2</v>
      </c>
      <c r="D10" s="6">
        <f>C10</f>
        <v>2</v>
      </c>
      <c r="E10" s="1"/>
      <c r="F10" s="4" t="s">
        <v>12</v>
      </c>
      <c r="G10" s="5">
        <f>(100-C10)*G8/100</f>
        <v>38303.495999999999</v>
      </c>
      <c r="H10" s="7">
        <f>(100-D10)*H8/100</f>
        <v>39928.4928</v>
      </c>
      <c r="I10" s="1"/>
      <c r="J10" s="7">
        <f>H10-G10</f>
        <v>1624.9968000000008</v>
      </c>
      <c r="K10" s="1"/>
      <c r="L10" s="11">
        <v>50</v>
      </c>
      <c r="M10" s="1"/>
      <c r="N10" s="15">
        <f>(J10*L10)+N8</f>
        <v>412881.84000000072</v>
      </c>
      <c r="O10" s="1"/>
    </row>
    <row r="11" spans="1:15" ht="6" customHeight="1" x14ac:dyDescent="0.3">
      <c r="A11" s="1"/>
      <c r="B11" s="1"/>
      <c r="C11" s="1"/>
      <c r="D11" s="1"/>
      <c r="E11" s="1"/>
      <c r="F11" s="1"/>
      <c r="G11" s="8"/>
      <c r="H11" s="8"/>
      <c r="I11" s="1"/>
      <c r="J11" s="8"/>
      <c r="K11" s="1"/>
      <c r="L11" s="10"/>
      <c r="M11" s="1"/>
      <c r="N11" s="10"/>
      <c r="O11" s="1"/>
    </row>
    <row r="12" spans="1:15" x14ac:dyDescent="0.25">
      <c r="A12" s="1"/>
      <c r="B12" s="4" t="s">
        <v>15</v>
      </c>
      <c r="C12">
        <v>2.5</v>
      </c>
      <c r="D12" s="6">
        <f>C12</f>
        <v>2.5</v>
      </c>
      <c r="E12" s="1"/>
      <c r="F12" s="4" t="s">
        <v>16</v>
      </c>
      <c r="G12" s="5">
        <f>(100-C12)*G10/100</f>
        <v>37345.908599999995</v>
      </c>
      <c r="H12" s="7">
        <f>(100-D12)*H10/100</f>
        <v>38930.280480000001</v>
      </c>
      <c r="I12" s="1"/>
      <c r="J12" s="7">
        <f>H12-G12</f>
        <v>1584.3718800000061</v>
      </c>
      <c r="K12" s="1"/>
      <c r="L12" s="11">
        <v>110</v>
      </c>
      <c r="M12" s="1"/>
      <c r="N12" s="15">
        <f>(J12*L12)+N10</f>
        <v>587162.74680000136</v>
      </c>
      <c r="O12" s="1"/>
    </row>
    <row r="13" spans="1:15" ht="40.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4.4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6" t="s">
        <v>20</v>
      </c>
      <c r="C15" s="13" t="s">
        <v>7</v>
      </c>
      <c r="D15" s="12" t="s">
        <v>17</v>
      </c>
      <c r="E15" s="1"/>
      <c r="F15" s="16" t="s">
        <v>21</v>
      </c>
      <c r="G15" s="13" t="s">
        <v>7</v>
      </c>
      <c r="H15" s="12" t="s">
        <v>17</v>
      </c>
      <c r="I15" s="18"/>
      <c r="J15" s="12" t="s">
        <v>23</v>
      </c>
      <c r="K15" s="18"/>
      <c r="L15" s="12" t="s">
        <v>24</v>
      </c>
      <c r="M15" s="18"/>
      <c r="N15" s="19" t="s">
        <v>25</v>
      </c>
      <c r="O15" s="1"/>
    </row>
    <row r="16" spans="1:15" x14ac:dyDescent="0.25">
      <c r="A16" s="1"/>
      <c r="B16" s="4" t="s">
        <v>27</v>
      </c>
      <c r="C16" s="4"/>
      <c r="D16">
        <v>3</v>
      </c>
      <c r="E16" s="1"/>
      <c r="F16" s="4"/>
      <c r="G16" s="4"/>
      <c r="H16" s="4"/>
      <c r="I16" s="1"/>
      <c r="J16" s="4"/>
      <c r="K16" s="1"/>
      <c r="L16" s="4"/>
      <c r="M16" s="1"/>
      <c r="N16" s="4"/>
      <c r="O16" s="1"/>
    </row>
    <row r="17" spans="1:15" x14ac:dyDescent="0.25">
      <c r="A17" s="1"/>
      <c r="B17" s="4" t="s">
        <v>26</v>
      </c>
      <c r="C17" s="4"/>
      <c r="D17">
        <v>11</v>
      </c>
      <c r="E17" s="1"/>
      <c r="F17" s="4" t="s">
        <v>22</v>
      </c>
      <c r="G17" s="4"/>
      <c r="H17">
        <v>150</v>
      </c>
      <c r="I17" s="1"/>
      <c r="J17" s="6">
        <f>D16*D17*52</f>
        <v>1716</v>
      </c>
      <c r="K17" s="1"/>
      <c r="L17" s="9">
        <f>H17*J17</f>
        <v>257400</v>
      </c>
      <c r="M17" s="1"/>
      <c r="N17" s="17">
        <f>N12-L17</f>
        <v>329762.74680000136</v>
      </c>
      <c r="O17" s="1"/>
    </row>
    <row r="18" spans="1:15" ht="14.4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1260 søer Hebbelstrup forsøg</vt:lpstr>
      <vt:lpstr>1260 søer med 2,5 dødfødte</vt:lpstr>
      <vt:lpstr>932 søer 7 kg prod=break even</vt:lpstr>
      <vt:lpstr>749 søer 30 kg prod=break even</vt:lpstr>
      <vt:lpstr>527 søer m slgt svin=break even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Nielsen</dc:creator>
  <cp:lastModifiedBy>Anders Gerhardt-Hansen</cp:lastModifiedBy>
  <dcterms:created xsi:type="dcterms:W3CDTF">2012-01-19T21:18:16Z</dcterms:created>
  <dcterms:modified xsi:type="dcterms:W3CDTF">2012-11-01T07:34:34Z</dcterms:modified>
</cp:coreProperties>
</file>